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<sst xmlns="http://schemas.openxmlformats.org/spreadsheetml/2006/main" count="41" uniqueCount="38">
  <si>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</si>
  <si>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</si>
  <si>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</si>
  <si>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</si>
  <si>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</si>
  <si>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</si>
  <si>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</si>
  <si>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</si>
  <si>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</si>
  <si>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</si>
  <si>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</si>
  <si>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</si>
  <si>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</si>
  <si>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</si>
  <si>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</si>
  <si>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</si>
  <si>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</si>
  <si>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</si>
  <si>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</si>
  <si>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</si>
  <si>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</si>
  <si>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ca.</t>
  </si>
  <si>
    <t xml:space="preserve">Welt </t>
  </si>
  <si>
    <t>31 Mrd. t (2007)</t>
  </si>
  <si>
    <t>Faktor</t>
  </si>
  <si>
    <t xml:space="preserve">Faktor E: </t>
  </si>
  <si>
    <t>Faktor C</t>
  </si>
  <si>
    <t>t/MWh</t>
  </si>
  <si>
    <t>EE</t>
  </si>
  <si>
    <t>EF</t>
  </si>
  <si>
    <t xml:space="preserve">in Mio. GWh </t>
  </si>
  <si>
    <t>in Mio. GWh</t>
  </si>
  <si>
    <t>Atomenergie</t>
  </si>
  <si>
    <t>fossil E</t>
  </si>
  <si>
    <t>für fossile/Atomenergie</t>
  </si>
  <si>
    <t>Mio. Wh / Person</t>
  </si>
  <si>
    <t>feE</t>
  </si>
  <si>
    <t>feF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</si>
</sst>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1" fillId="37" borderId="13" xfId="0" applyNumberFormat="1" applyFont="1" applyFill="1" applyBorder="1" applyAlignment="1">
      <alignment horizontal="center"/>
    </xf>
    <xf numFmtId="171" fontId="1" fillId="38" borderId="13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1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171" fontId="1" fillId="39" borderId="12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13" xfId="0" applyNumberForma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Tabelle1_neu!$T$16:$T$56</c:f>
              <c:numCache/>
            </c:numRef>
          </c:yVal>
          <c:smooth val="0"/>
        </c:ser>
        <c:ser>
          <c:idx val="3"/>
          <c:order val="3"/>
          <c:tx>
            <c:v>Datenreihe 3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Tabelle1_neu!$O$16:$O$56</c:f>
              <c:numCache/>
            </c:numRef>
          </c:yVal>
          <c:smooth val="0"/>
        </c:ser>
        <c:ser>
          <c:idx val="4"/>
          <c:order val="4"/>
          <c:tx>
            <c:v>Datenreihe 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333333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Tabelle1_neu!$M$16:$M$56</c:f>
              <c:numCache/>
            </c:numRef>
          </c:yVal>
          <c:smooth val="0"/>
        </c:ser>
        <c:axId val="5470677"/>
        <c:axId val="49236094"/>
      </c:scatterChart>
      <c:valAx>
        <c:axId val="547067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36094"/>
        <c:crosses val="autoZero"/>
        <c:crossBetween val="midCat"/>
        <c:dispUnits/>
      </c:valAx>
      <c:valAx>
        <c:axId val="4923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0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94335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66675</xdr:colOff>
      <xdr:row>0</xdr:row>
      <xdr:rowOff>9525</xdr:rowOff>
    </xdr:from>
    <xdr:to>
      <xdr:col>21</xdr:col>
      <xdr:colOff>695325</xdr:colOff>
      <xdr:row>12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81550" y="9525"/>
          <a:ext cx="5781675" cy="2019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EE = feE · E 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(1+fc)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feE = 0,13 und EF = feF· 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· (1+fc)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 feF = 1 - feE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fc = -0,005 Suffizienzfaktor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Zc = ZeF*2,12 und 2,12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24000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1338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20</xdr:col>
      <xdr:colOff>76200</xdr:colOff>
      <xdr:row>12</xdr:row>
      <xdr:rowOff>133350</xdr:rowOff>
    </xdr:from>
    <xdr:to>
      <xdr:col>25</xdr:col>
      <xdr:colOff>314325</xdr:colOff>
      <xdr:row>36</xdr:row>
      <xdr:rowOff>85725</xdr:rowOff>
    </xdr:to>
    <xdr:graphicFrame>
      <xdr:nvGraphicFramePr>
        <xdr:cNvPr id="5" name="Diagramm 5"/>
        <xdr:cNvGraphicFramePr/>
      </xdr:nvGraphicFramePr>
      <xdr:xfrm>
        <a:off x="9182100" y="20764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59"/>
  <sheetViews>
    <sheetView tabSelected="1" zoomScalePageLayoutView="0" workbookViewId="0" topLeftCell="A3">
      <selection activeCell="R17" sqref="R17:R56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8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2" width="8.00390625" style="0" customWidth="1"/>
    <col min="13" max="13" width="8.00390625" style="23" customWidth="1"/>
    <col min="14" max="15" width="8.00390625" style="0" customWidth="1"/>
    <col min="18" max="18" width="7.00390625" style="0" customWidth="1"/>
    <col min="19" max="19" width="8.00390625" style="0" hidden="1" customWidth="1"/>
    <col min="20" max="20" width="12.00390625" style="0" bestFit="1" customWidth="1"/>
  </cols>
  <sheetData>
    <row r="3" ht="12.75"/>
    <row r="4" ht="12.75"/>
    <row r="6" ht="12.75">
      <c r="C6" s="18" t="s">
        <v>16</v>
      </c>
    </row>
    <row r="7" ht="12.75">
      <c r="C7" s="18" t="s">
        <v>17</v>
      </c>
    </row>
    <row r="8" spans="1:10" ht="12.75">
      <c r="A8" t="s">
        <v>22</v>
      </c>
      <c r="C8" s="18" t="s">
        <v>18</v>
      </c>
      <c r="D8" s="37">
        <f>16800000/6.8</f>
        <v>2470588.2352941176</v>
      </c>
      <c r="E8" s="38"/>
      <c r="F8" s="38"/>
      <c r="G8" t="s">
        <v>20</v>
      </c>
      <c r="J8">
        <v>2005</v>
      </c>
    </row>
    <row r="9" spans="3:11" ht="12.75">
      <c r="C9" s="18" t="s">
        <v>21</v>
      </c>
      <c r="F9">
        <v>2500</v>
      </c>
      <c r="G9" t="s">
        <v>19</v>
      </c>
      <c r="J9" s="39">
        <v>0.13</v>
      </c>
      <c r="K9" t="s">
        <v>28</v>
      </c>
    </row>
    <row r="10" spans="3:11" ht="12.75">
      <c r="C10" s="18" t="s">
        <v>25</v>
      </c>
      <c r="D10">
        <v>2.5</v>
      </c>
      <c r="F10" s="18" t="s">
        <v>35</v>
      </c>
      <c r="J10" s="39">
        <v>0.06</v>
      </c>
      <c r="K10" t="s">
        <v>32</v>
      </c>
    </row>
    <row r="11" spans="3:15" ht="12.75">
      <c r="C11" s="18" t="s">
        <v>26</v>
      </c>
      <c r="D11">
        <f>T16/(0.87*K16)</f>
        <v>2.12096332785988</v>
      </c>
      <c r="F11" s="18" t="s">
        <v>27</v>
      </c>
      <c r="J11" s="39">
        <v>0.81</v>
      </c>
      <c r="K11" s="18" t="s">
        <v>33</v>
      </c>
      <c r="L11" s="18"/>
      <c r="M11" s="24"/>
      <c r="N11" s="18"/>
      <c r="O11" s="18"/>
    </row>
    <row r="12" spans="3:18" ht="12.75">
      <c r="C12" s="18"/>
      <c r="D12" t="s">
        <v>34</v>
      </c>
      <c r="F12" s="18"/>
      <c r="K12" s="18"/>
      <c r="L12" s="18"/>
      <c r="M12" s="24"/>
      <c r="N12" s="18"/>
      <c r="O12" s="18"/>
      <c r="R12" s="18" t="s">
        <v>23</v>
      </c>
    </row>
    <row r="13" spans="4:7" ht="13.5" thickBot="1">
      <c r="D13" s="18"/>
      <c r="G13" s="18"/>
    </row>
    <row r="14" spans="1:20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24</v>
      </c>
      <c r="I14" s="7" t="s">
        <v>5</v>
      </c>
      <c r="J14" s="7" t="s">
        <v>4</v>
      </c>
      <c r="K14" s="1" t="s">
        <v>14</v>
      </c>
      <c r="L14" s="7" t="s">
        <v>36</v>
      </c>
      <c r="M14" s="28" t="s">
        <v>28</v>
      </c>
      <c r="N14" s="29" t="s">
        <v>37</v>
      </c>
      <c r="O14" s="29" t="s">
        <v>29</v>
      </c>
      <c r="P14" s="7" t="s">
        <v>6</v>
      </c>
      <c r="Q14" s="7" t="s">
        <v>24</v>
      </c>
      <c r="R14" s="1" t="s">
        <v>7</v>
      </c>
      <c r="S14" s="7" t="s">
        <v>8</v>
      </c>
      <c r="T14" s="1" t="s">
        <v>15</v>
      </c>
    </row>
    <row r="15" spans="1:20" ht="26.25" thickBot="1">
      <c r="A15" s="2"/>
      <c r="B15" s="8"/>
      <c r="C15" s="9"/>
      <c r="D15" s="10"/>
      <c r="E15" s="11"/>
      <c r="F15" s="12" t="s">
        <v>11</v>
      </c>
      <c r="G15" s="11"/>
      <c r="H15" s="34"/>
      <c r="I15" s="35"/>
      <c r="J15" s="35"/>
      <c r="K15" s="19" t="s">
        <v>30</v>
      </c>
      <c r="L15" s="20"/>
      <c r="M15" s="30" t="s">
        <v>31</v>
      </c>
      <c r="N15" s="31"/>
      <c r="O15" s="31" t="s">
        <v>31</v>
      </c>
      <c r="P15" s="36"/>
      <c r="Q15" s="36"/>
      <c r="R15" s="10"/>
      <c r="S15" s="11"/>
      <c r="T15" s="12" t="s">
        <v>10</v>
      </c>
    </row>
    <row r="16" spans="1:20" ht="12.75">
      <c r="A16" s="3">
        <v>0</v>
      </c>
      <c r="B16" s="3">
        <v>1</v>
      </c>
      <c r="C16" s="13">
        <v>0.013</v>
      </c>
      <c r="D16" s="13"/>
      <c r="E16" s="14"/>
      <c r="F16" s="13">
        <v>6.8</v>
      </c>
      <c r="G16" s="13">
        <v>0.01</v>
      </c>
      <c r="H16" s="13"/>
      <c r="I16" s="13"/>
      <c r="J16" s="13"/>
      <c r="K16" s="13">
        <v>16.8</v>
      </c>
      <c r="L16" s="13">
        <v>0.13</v>
      </c>
      <c r="M16" s="32">
        <f>K16*L16</f>
        <v>2.184</v>
      </c>
      <c r="N16" s="33"/>
      <c r="O16" s="32">
        <f>K16-M16</f>
        <v>14.616</v>
      </c>
      <c r="P16" s="13">
        <v>-0.005</v>
      </c>
      <c r="Q16" s="13"/>
      <c r="R16" s="13"/>
      <c r="S16" s="13"/>
      <c r="T16" s="13">
        <v>31</v>
      </c>
    </row>
    <row r="17" spans="1:20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5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7">
        <f>K16+J17</f>
        <v>17.088</v>
      </c>
      <c r="L17" s="13">
        <f>L16</f>
        <v>0.13</v>
      </c>
      <c r="M17" s="26">
        <f>L17*K17*(1+P17)</f>
        <v>2.2103328</v>
      </c>
      <c r="N17" s="21">
        <f>1-L17</f>
        <v>0.87</v>
      </c>
      <c r="O17" s="27">
        <f>K17*(1+P17)-M17</f>
        <v>14.792227200000003</v>
      </c>
      <c r="P17" s="4">
        <f>P16</f>
        <v>-0.005</v>
      </c>
      <c r="Q17" s="40">
        <f>D11</f>
        <v>2.12096332785988</v>
      </c>
      <c r="R17" s="4">
        <f>(O17-O16)*Q17</f>
        <v>0.37377142857143525</v>
      </c>
      <c r="S17" s="4">
        <f>T16</f>
        <v>31</v>
      </c>
      <c r="T17" s="16">
        <f aca="true" t="shared" si="2" ref="T17:T56">ROUND((T16+B16*R17),3)</f>
        <v>31.374</v>
      </c>
    </row>
    <row r="18" spans="1:20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5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7">
        <f aca="true" t="shared" si="9" ref="K18:K56">K17+J18</f>
        <v>17.381880000000002</v>
      </c>
      <c r="L18" s="13">
        <f aca="true" t="shared" si="10" ref="L18:L56">L17</f>
        <v>0.13</v>
      </c>
      <c r="M18" s="26">
        <f aca="true" t="shared" si="11" ref="M18:M56">L18*K18*(1+P18)</f>
        <v>2.2483461780000003</v>
      </c>
      <c r="N18" s="21">
        <f aca="true" t="shared" si="12" ref="N18:N56">1-L18</f>
        <v>0.87</v>
      </c>
      <c r="O18" s="27">
        <f aca="true" t="shared" si="13" ref="O18:O56">K18*(1+P18)-M18</f>
        <v>15.046624422000002</v>
      </c>
      <c r="P18" s="4">
        <f aca="true" t="shared" si="14" ref="P18:Q56">P17</f>
        <v>-0.005</v>
      </c>
      <c r="Q18" s="40">
        <f t="shared" si="14"/>
        <v>2.12096332785988</v>
      </c>
      <c r="R18" s="4">
        <f aca="true" t="shared" si="15" ref="R18:R56">(O18-O17)*Q18</f>
        <v>0.539567178571428</v>
      </c>
      <c r="S18" s="4">
        <f aca="true" t="shared" si="16" ref="S18:S56">T17</f>
        <v>31.374</v>
      </c>
      <c r="T18" s="16">
        <f t="shared" si="2"/>
        <v>31.914</v>
      </c>
    </row>
    <row r="19" spans="1:20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5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7">
        <f t="shared" si="9"/>
        <v>17.679160000000003</v>
      </c>
      <c r="L19" s="13">
        <f t="shared" si="10"/>
        <v>0.13</v>
      </c>
      <c r="M19" s="26">
        <f t="shared" si="11"/>
        <v>2.2867993460000005</v>
      </c>
      <c r="N19" s="21">
        <f t="shared" si="12"/>
        <v>0.87</v>
      </c>
      <c r="O19" s="27">
        <f t="shared" si="13"/>
        <v>15.303964854000002</v>
      </c>
      <c r="P19" s="4">
        <f t="shared" si="14"/>
        <v>-0.005</v>
      </c>
      <c r="Q19" s="40">
        <f t="shared" si="14"/>
        <v>2.12096332785988</v>
      </c>
      <c r="R19" s="4">
        <f t="shared" si="15"/>
        <v>0.5458096190476179</v>
      </c>
      <c r="S19" s="4">
        <f t="shared" si="16"/>
        <v>31.914</v>
      </c>
      <c r="T19" s="16">
        <f t="shared" si="2"/>
        <v>32.46</v>
      </c>
    </row>
    <row r="20" spans="1:20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5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7">
        <f t="shared" si="9"/>
        <v>17.979850000000003</v>
      </c>
      <c r="L20" s="13">
        <f t="shared" si="10"/>
        <v>0.13</v>
      </c>
      <c r="M20" s="26">
        <f t="shared" si="11"/>
        <v>2.3256935975000004</v>
      </c>
      <c r="N20" s="21">
        <f t="shared" si="12"/>
        <v>0.87</v>
      </c>
      <c r="O20" s="27">
        <f t="shared" si="13"/>
        <v>15.564257152500003</v>
      </c>
      <c r="P20" s="4">
        <f t="shared" si="14"/>
        <v>-0.005</v>
      </c>
      <c r="Q20" s="40">
        <f t="shared" si="14"/>
        <v>2.12096332785988</v>
      </c>
      <c r="R20" s="4">
        <f t="shared" si="15"/>
        <v>0.5520704196428601</v>
      </c>
      <c r="S20" s="4">
        <f t="shared" si="16"/>
        <v>32.46</v>
      </c>
      <c r="T20" s="16">
        <f t="shared" si="2"/>
        <v>33.012</v>
      </c>
    </row>
    <row r="21" spans="1:20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5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7">
        <f t="shared" si="9"/>
        <v>18.283960000000004</v>
      </c>
      <c r="L21" s="13">
        <f t="shared" si="10"/>
        <v>0.13</v>
      </c>
      <c r="M21" s="26">
        <f t="shared" si="11"/>
        <v>2.3650302260000005</v>
      </c>
      <c r="N21" s="21">
        <f t="shared" si="12"/>
        <v>0.87</v>
      </c>
      <c r="O21" s="27">
        <f t="shared" si="13"/>
        <v>15.827509974000003</v>
      </c>
      <c r="P21" s="4">
        <f t="shared" si="14"/>
        <v>-0.005</v>
      </c>
      <c r="Q21" s="40">
        <f t="shared" si="14"/>
        <v>2.12096332785988</v>
      </c>
      <c r="R21" s="4">
        <f t="shared" si="15"/>
        <v>0.5583495803571431</v>
      </c>
      <c r="S21" s="4">
        <f t="shared" si="16"/>
        <v>33.012</v>
      </c>
      <c r="T21" s="16">
        <f t="shared" si="2"/>
        <v>33.57</v>
      </c>
    </row>
    <row r="22" spans="1:20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5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7">
        <f t="shared" si="9"/>
        <v>18.591500000000003</v>
      </c>
      <c r="L22" s="13">
        <f t="shared" si="10"/>
        <v>0.13</v>
      </c>
      <c r="M22" s="26">
        <f t="shared" si="11"/>
        <v>2.4048105250000007</v>
      </c>
      <c r="N22" s="21">
        <f t="shared" si="12"/>
        <v>0.87</v>
      </c>
      <c r="O22" s="27">
        <f t="shared" si="13"/>
        <v>16.093731975</v>
      </c>
      <c r="P22" s="4">
        <f t="shared" si="14"/>
        <v>-0.005</v>
      </c>
      <c r="Q22" s="40">
        <f t="shared" si="14"/>
        <v>2.12096332785988</v>
      </c>
      <c r="R22" s="4">
        <f t="shared" si="15"/>
        <v>0.5646471011904707</v>
      </c>
      <c r="S22" s="4">
        <f t="shared" si="16"/>
        <v>33.57</v>
      </c>
      <c r="T22" s="16">
        <f t="shared" si="2"/>
        <v>34.135</v>
      </c>
    </row>
    <row r="23" spans="1:20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5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7">
        <f t="shared" si="9"/>
        <v>18.904980000000002</v>
      </c>
      <c r="L23" s="13">
        <f t="shared" si="10"/>
        <v>0.13</v>
      </c>
      <c r="M23" s="26">
        <f t="shared" si="11"/>
        <v>2.4453591630000004</v>
      </c>
      <c r="N23" s="21">
        <f t="shared" si="12"/>
        <v>0.87</v>
      </c>
      <c r="O23" s="27">
        <f t="shared" si="13"/>
        <v>16.365095937000003</v>
      </c>
      <c r="P23" s="4">
        <f t="shared" si="14"/>
        <v>-0.005</v>
      </c>
      <c r="Q23" s="40">
        <f t="shared" si="14"/>
        <v>2.12096332785988</v>
      </c>
      <c r="R23" s="4">
        <f t="shared" si="15"/>
        <v>0.5755530119047669</v>
      </c>
      <c r="S23" s="4">
        <f t="shared" si="16"/>
        <v>34.135</v>
      </c>
      <c r="T23" s="16">
        <f t="shared" si="2"/>
        <v>34.711</v>
      </c>
    </row>
    <row r="24" spans="1:20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5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7">
        <f t="shared" si="9"/>
        <v>19.22192</v>
      </c>
      <c r="L24" s="13">
        <f t="shared" si="10"/>
        <v>0.13</v>
      </c>
      <c r="M24" s="26">
        <f t="shared" si="11"/>
        <v>2.4863553520000004</v>
      </c>
      <c r="N24" s="21">
        <f t="shared" si="12"/>
        <v>0.87</v>
      </c>
      <c r="O24" s="27">
        <f t="shared" si="13"/>
        <v>16.639455048000002</v>
      </c>
      <c r="P24" s="4">
        <f t="shared" si="14"/>
        <v>-0.005</v>
      </c>
      <c r="Q24" s="40">
        <f t="shared" si="14"/>
        <v>2.12096332785988</v>
      </c>
      <c r="R24" s="4">
        <f t="shared" si="15"/>
        <v>0.581905613095236</v>
      </c>
      <c r="S24" s="4">
        <f t="shared" si="16"/>
        <v>34.711</v>
      </c>
      <c r="T24" s="16">
        <f t="shared" si="2"/>
        <v>35.293</v>
      </c>
    </row>
    <row r="25" spans="1:20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5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7">
        <f t="shared" si="9"/>
        <v>19.54233</v>
      </c>
      <c r="L25" s="13">
        <f t="shared" si="10"/>
        <v>0.13</v>
      </c>
      <c r="M25" s="26">
        <f t="shared" si="11"/>
        <v>2.5278003855</v>
      </c>
      <c r="N25" s="21">
        <f t="shared" si="12"/>
        <v>0.87</v>
      </c>
      <c r="O25" s="27">
        <f t="shared" si="13"/>
        <v>16.916817964499998</v>
      </c>
      <c r="P25" s="4">
        <f t="shared" si="14"/>
        <v>-0.005</v>
      </c>
      <c r="Q25" s="40">
        <f t="shared" si="14"/>
        <v>2.12096332785988</v>
      </c>
      <c r="R25" s="4">
        <f t="shared" si="15"/>
        <v>0.5882765744047534</v>
      </c>
      <c r="S25" s="4">
        <f t="shared" si="16"/>
        <v>35.293</v>
      </c>
      <c r="T25" s="16">
        <f t="shared" si="2"/>
        <v>35.881</v>
      </c>
    </row>
    <row r="26" spans="1:20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5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7">
        <f t="shared" si="9"/>
        <v>19.86622</v>
      </c>
      <c r="L26" s="13">
        <f t="shared" si="10"/>
        <v>0.13</v>
      </c>
      <c r="M26" s="26">
        <f t="shared" si="11"/>
        <v>2.5696955569999997</v>
      </c>
      <c r="N26" s="21">
        <f t="shared" si="12"/>
        <v>0.87</v>
      </c>
      <c r="O26" s="27">
        <f t="shared" si="13"/>
        <v>17.197193343</v>
      </c>
      <c r="P26" s="4">
        <f t="shared" si="14"/>
        <v>-0.005</v>
      </c>
      <c r="Q26" s="40">
        <f t="shared" si="14"/>
        <v>2.12096332785988</v>
      </c>
      <c r="R26" s="4">
        <f t="shared" si="15"/>
        <v>0.5946658958333344</v>
      </c>
      <c r="S26" s="4">
        <f t="shared" si="16"/>
        <v>35.881</v>
      </c>
      <c r="T26" s="16">
        <f t="shared" si="2"/>
        <v>36.476</v>
      </c>
    </row>
    <row r="27" spans="1:20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5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7">
        <f t="shared" si="9"/>
        <v>20.196099999999998</v>
      </c>
      <c r="L27" s="13">
        <f t="shared" si="10"/>
        <v>0.13</v>
      </c>
      <c r="M27" s="26">
        <f t="shared" si="11"/>
        <v>2.6123655349999995</v>
      </c>
      <c r="N27" s="21">
        <f t="shared" si="12"/>
        <v>0.87</v>
      </c>
      <c r="O27" s="27">
        <f t="shared" si="13"/>
        <v>17.482753965</v>
      </c>
      <c r="P27" s="4">
        <f t="shared" si="14"/>
        <v>-0.005</v>
      </c>
      <c r="Q27" s="40">
        <f t="shared" si="14"/>
        <v>2.12096332785988</v>
      </c>
      <c r="R27" s="4">
        <f t="shared" si="15"/>
        <v>0.6056636071428614</v>
      </c>
      <c r="S27" s="4">
        <f t="shared" si="16"/>
        <v>36.476</v>
      </c>
      <c r="T27" s="16">
        <f t="shared" si="2"/>
        <v>37.082</v>
      </c>
    </row>
    <row r="28" spans="1:20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5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7">
        <f t="shared" si="9"/>
        <v>20.52949</v>
      </c>
      <c r="L28" s="13">
        <f t="shared" si="10"/>
        <v>0.13</v>
      </c>
      <c r="M28" s="26">
        <f t="shared" si="11"/>
        <v>2.6554895315</v>
      </c>
      <c r="N28" s="21">
        <f t="shared" si="12"/>
        <v>0.87</v>
      </c>
      <c r="O28" s="27">
        <f t="shared" si="13"/>
        <v>17.7713530185</v>
      </c>
      <c r="P28" s="4">
        <f t="shared" si="14"/>
        <v>-0.005</v>
      </c>
      <c r="Q28" s="40">
        <f t="shared" si="14"/>
        <v>2.12096332785988</v>
      </c>
      <c r="R28" s="4">
        <f t="shared" si="15"/>
        <v>0.6121080089285725</v>
      </c>
      <c r="S28" s="4">
        <f t="shared" si="16"/>
        <v>37.082</v>
      </c>
      <c r="T28" s="16">
        <f t="shared" si="2"/>
        <v>37.694</v>
      </c>
    </row>
    <row r="29" spans="1:20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5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7">
        <f t="shared" si="9"/>
        <v>20.8664</v>
      </c>
      <c r="L29" s="13">
        <f t="shared" si="10"/>
        <v>0.13</v>
      </c>
      <c r="M29" s="26">
        <f t="shared" si="11"/>
        <v>2.69906884</v>
      </c>
      <c r="N29" s="21">
        <f t="shared" si="12"/>
        <v>0.87</v>
      </c>
      <c r="O29" s="27">
        <f t="shared" si="13"/>
        <v>18.06299916</v>
      </c>
      <c r="P29" s="4">
        <f t="shared" si="14"/>
        <v>-0.005</v>
      </c>
      <c r="Q29" s="40">
        <f t="shared" si="14"/>
        <v>2.12096332785988</v>
      </c>
      <c r="R29" s="4">
        <f t="shared" si="15"/>
        <v>0.618570770833332</v>
      </c>
      <c r="S29" s="4">
        <f t="shared" si="16"/>
        <v>37.694</v>
      </c>
      <c r="T29" s="16">
        <f t="shared" si="2"/>
        <v>38.313</v>
      </c>
    </row>
    <row r="30" spans="1:20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5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7">
        <f t="shared" si="9"/>
        <v>21.209339999999997</v>
      </c>
      <c r="L30" s="13">
        <f t="shared" si="10"/>
        <v>0.13</v>
      </c>
      <c r="M30" s="26">
        <f t="shared" si="11"/>
        <v>2.7434281289999998</v>
      </c>
      <c r="N30" s="21">
        <f t="shared" si="12"/>
        <v>0.87</v>
      </c>
      <c r="O30" s="27">
        <f t="shared" si="13"/>
        <v>18.359865170999996</v>
      </c>
      <c r="P30" s="4">
        <f t="shared" si="14"/>
        <v>-0.005</v>
      </c>
      <c r="Q30" s="40">
        <f t="shared" si="14"/>
        <v>2.12096332785988</v>
      </c>
      <c r="R30" s="4">
        <f t="shared" si="15"/>
        <v>0.6296419226190375</v>
      </c>
      <c r="S30" s="4">
        <f t="shared" si="16"/>
        <v>38.313</v>
      </c>
      <c r="T30" s="16">
        <f t="shared" si="2"/>
        <v>38.943</v>
      </c>
    </row>
    <row r="31" spans="1:20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5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7">
        <f t="shared" si="9"/>
        <v>21.555829999999997</v>
      </c>
      <c r="L31" s="13">
        <f t="shared" si="10"/>
        <v>0.13</v>
      </c>
      <c r="M31" s="26">
        <f t="shared" si="11"/>
        <v>2.7882466105</v>
      </c>
      <c r="N31" s="21">
        <f t="shared" si="12"/>
        <v>0.87</v>
      </c>
      <c r="O31" s="27">
        <f t="shared" si="13"/>
        <v>18.659804239499998</v>
      </c>
      <c r="P31" s="4">
        <f t="shared" si="14"/>
        <v>-0.005</v>
      </c>
      <c r="Q31" s="40">
        <f t="shared" si="14"/>
        <v>2.12096332785988</v>
      </c>
      <c r="R31" s="4">
        <f t="shared" si="15"/>
        <v>0.6361597648809573</v>
      </c>
      <c r="S31" s="4">
        <f t="shared" si="16"/>
        <v>38.943</v>
      </c>
      <c r="T31" s="16">
        <f t="shared" si="2"/>
        <v>39.579</v>
      </c>
    </row>
    <row r="32" spans="1:20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5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7">
        <f t="shared" si="9"/>
        <v>21.905879999999996</v>
      </c>
      <c r="L32" s="13">
        <f t="shared" si="10"/>
        <v>0.13</v>
      </c>
      <c r="M32" s="26">
        <f t="shared" si="11"/>
        <v>2.8335255779999997</v>
      </c>
      <c r="N32" s="21">
        <f t="shared" si="12"/>
        <v>0.87</v>
      </c>
      <c r="O32" s="27">
        <f t="shared" si="13"/>
        <v>18.962825021999997</v>
      </c>
      <c r="P32" s="4">
        <f t="shared" si="14"/>
        <v>-0.005</v>
      </c>
      <c r="Q32" s="40">
        <f t="shared" si="14"/>
        <v>2.12096332785988</v>
      </c>
      <c r="R32" s="4">
        <f t="shared" si="15"/>
        <v>0.6426959672619029</v>
      </c>
      <c r="S32" s="4">
        <f t="shared" si="16"/>
        <v>39.579</v>
      </c>
      <c r="T32" s="16">
        <f t="shared" si="2"/>
        <v>40.222</v>
      </c>
    </row>
    <row r="33" spans="1:20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5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7">
        <f t="shared" si="9"/>
        <v>22.261999999999997</v>
      </c>
      <c r="L33" s="13">
        <f t="shared" si="10"/>
        <v>0.13</v>
      </c>
      <c r="M33" s="26">
        <f t="shared" si="11"/>
        <v>2.8795896999999995</v>
      </c>
      <c r="N33" s="21">
        <f t="shared" si="12"/>
        <v>0.87</v>
      </c>
      <c r="O33" s="27">
        <f t="shared" si="13"/>
        <v>19.271100299999997</v>
      </c>
      <c r="P33" s="4">
        <f t="shared" si="14"/>
        <v>-0.005</v>
      </c>
      <c r="Q33" s="40">
        <f t="shared" si="14"/>
        <v>2.12096332785988</v>
      </c>
      <c r="R33" s="4">
        <f t="shared" si="15"/>
        <v>0.6538405595238096</v>
      </c>
      <c r="S33" s="4">
        <f t="shared" si="16"/>
        <v>40.222</v>
      </c>
      <c r="T33" s="16">
        <f t="shared" si="2"/>
        <v>40.876</v>
      </c>
    </row>
    <row r="34" spans="1:20" ht="12.75">
      <c r="A34" s="4">
        <f t="shared" si="3"/>
        <v>18</v>
      </c>
      <c r="B34" s="4">
        <f aca="true" t="shared" si="17" ref="B34:C49">B33</f>
        <v>1</v>
      </c>
      <c r="C34" s="4">
        <f t="shared" si="17"/>
        <v>0.013</v>
      </c>
      <c r="D34" s="4">
        <f t="shared" si="0"/>
        <v>0.11</v>
      </c>
      <c r="E34" s="4">
        <f t="shared" si="5"/>
        <v>8.471</v>
      </c>
      <c r="F34" s="15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7">
        <f t="shared" si="9"/>
        <v>22.621709999999997</v>
      </c>
      <c r="L34" s="13">
        <f t="shared" si="10"/>
        <v>0.13</v>
      </c>
      <c r="M34" s="26">
        <f t="shared" si="11"/>
        <v>2.9261181885</v>
      </c>
      <c r="N34" s="21">
        <f t="shared" si="12"/>
        <v>0.87</v>
      </c>
      <c r="O34" s="27">
        <f t="shared" si="13"/>
        <v>19.5824832615</v>
      </c>
      <c r="P34" s="4">
        <f t="shared" si="14"/>
        <v>-0.005</v>
      </c>
      <c r="Q34" s="40">
        <f t="shared" si="14"/>
        <v>2.12096332785988</v>
      </c>
      <c r="R34" s="4">
        <f t="shared" si="15"/>
        <v>0.6604318422619079</v>
      </c>
      <c r="S34" s="4">
        <f t="shared" si="16"/>
        <v>40.876</v>
      </c>
      <c r="T34" s="16">
        <f t="shared" si="2"/>
        <v>41.536</v>
      </c>
    </row>
    <row r="35" spans="1:20" ht="12.75">
      <c r="A35" s="4">
        <f t="shared" si="3"/>
        <v>19</v>
      </c>
      <c r="B35" s="4">
        <f t="shared" si="17"/>
        <v>1</v>
      </c>
      <c r="C35" s="4">
        <f t="shared" si="17"/>
        <v>0.013</v>
      </c>
      <c r="D35" s="4">
        <f t="shared" si="0"/>
        <v>0.112</v>
      </c>
      <c r="E35" s="4">
        <f t="shared" si="5"/>
        <v>8.581</v>
      </c>
      <c r="F35" s="15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7">
        <f t="shared" si="9"/>
        <v>22.987519999999996</v>
      </c>
      <c r="L35" s="13">
        <f t="shared" si="10"/>
        <v>0.13</v>
      </c>
      <c r="M35" s="26">
        <f t="shared" si="11"/>
        <v>2.9734357119999997</v>
      </c>
      <c r="N35" s="21">
        <f t="shared" si="12"/>
        <v>0.87</v>
      </c>
      <c r="O35" s="27">
        <f t="shared" si="13"/>
        <v>19.899146687999995</v>
      </c>
      <c r="P35" s="4">
        <f t="shared" si="14"/>
        <v>-0.005</v>
      </c>
      <c r="Q35" s="40">
        <f t="shared" si="14"/>
        <v>2.12096332785988</v>
      </c>
      <c r="R35" s="4">
        <f t="shared" si="15"/>
        <v>0.6716315148809447</v>
      </c>
      <c r="S35" s="4">
        <f t="shared" si="16"/>
        <v>41.536</v>
      </c>
      <c r="T35" s="16">
        <f t="shared" si="2"/>
        <v>42.208</v>
      </c>
    </row>
    <row r="36" spans="1:20" ht="12.75">
      <c r="A36" s="4">
        <f t="shared" si="3"/>
        <v>20</v>
      </c>
      <c r="B36" s="4">
        <f t="shared" si="17"/>
        <v>1</v>
      </c>
      <c r="C36" s="4">
        <f t="shared" si="17"/>
        <v>0.013</v>
      </c>
      <c r="D36" s="4">
        <f t="shared" si="0"/>
        <v>0.113</v>
      </c>
      <c r="E36" s="4">
        <f t="shared" si="5"/>
        <v>8.693</v>
      </c>
      <c r="F36" s="15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7">
        <f t="shared" si="9"/>
        <v>23.356949999999998</v>
      </c>
      <c r="L36" s="13">
        <f t="shared" si="10"/>
        <v>0.13</v>
      </c>
      <c r="M36" s="26">
        <f t="shared" si="11"/>
        <v>3.0212214824999997</v>
      </c>
      <c r="N36" s="21">
        <f t="shared" si="12"/>
        <v>0.87</v>
      </c>
      <c r="O36" s="27">
        <f t="shared" si="13"/>
        <v>20.218943767499997</v>
      </c>
      <c r="P36" s="4">
        <f t="shared" si="14"/>
        <v>-0.005</v>
      </c>
      <c r="Q36" s="40">
        <f t="shared" si="14"/>
        <v>2.12096332785988</v>
      </c>
      <c r="R36" s="4">
        <f t="shared" si="15"/>
        <v>0.6782778779761958</v>
      </c>
      <c r="S36" s="4">
        <f t="shared" si="16"/>
        <v>42.208</v>
      </c>
      <c r="T36" s="16">
        <f t="shared" si="2"/>
        <v>42.886</v>
      </c>
    </row>
    <row r="37" spans="1:20" ht="12.75">
      <c r="A37" s="4">
        <f t="shared" si="3"/>
        <v>21</v>
      </c>
      <c r="B37" s="4">
        <f t="shared" si="17"/>
        <v>1</v>
      </c>
      <c r="C37" s="4">
        <f t="shared" si="17"/>
        <v>0.013</v>
      </c>
      <c r="D37" s="4">
        <f t="shared" si="0"/>
        <v>0.114</v>
      </c>
      <c r="E37" s="4">
        <f t="shared" si="5"/>
        <v>8.806</v>
      </c>
      <c r="F37" s="15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7">
        <f t="shared" si="9"/>
        <v>23.730009999999996</v>
      </c>
      <c r="L37" s="13">
        <f t="shared" si="10"/>
        <v>0.13</v>
      </c>
      <c r="M37" s="26">
        <f t="shared" si="11"/>
        <v>3.0694767935</v>
      </c>
      <c r="N37" s="21">
        <f t="shared" si="12"/>
        <v>0.87</v>
      </c>
      <c r="O37" s="27">
        <f t="shared" si="13"/>
        <v>20.5418831565</v>
      </c>
      <c r="P37" s="4">
        <f t="shared" si="14"/>
        <v>-0.005</v>
      </c>
      <c r="Q37" s="40">
        <f t="shared" si="14"/>
        <v>2.12096332785988</v>
      </c>
      <c r="R37" s="4">
        <f t="shared" si="15"/>
        <v>0.6849426011904802</v>
      </c>
      <c r="S37" s="4">
        <f t="shared" si="16"/>
        <v>42.886</v>
      </c>
      <c r="T37" s="16">
        <f t="shared" si="2"/>
        <v>43.571</v>
      </c>
    </row>
    <row r="38" spans="1:20" ht="12.75">
      <c r="A38" s="4">
        <f t="shared" si="3"/>
        <v>22</v>
      </c>
      <c r="B38" s="4">
        <f t="shared" si="17"/>
        <v>1</v>
      </c>
      <c r="C38" s="4">
        <f t="shared" si="17"/>
        <v>0.013</v>
      </c>
      <c r="D38" s="4">
        <f t="shared" si="0"/>
        <v>0.116</v>
      </c>
      <c r="E38" s="4">
        <f t="shared" si="5"/>
        <v>8.92</v>
      </c>
      <c r="F38" s="15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7">
        <f t="shared" si="9"/>
        <v>24.109209999999997</v>
      </c>
      <c r="L38" s="13">
        <f t="shared" si="10"/>
        <v>0.13</v>
      </c>
      <c r="M38" s="26">
        <f t="shared" si="11"/>
        <v>3.1185263135</v>
      </c>
      <c r="N38" s="21">
        <f t="shared" si="12"/>
        <v>0.87</v>
      </c>
      <c r="O38" s="27">
        <f t="shared" si="13"/>
        <v>20.870137636499997</v>
      </c>
      <c r="P38" s="4">
        <f t="shared" si="14"/>
        <v>-0.005</v>
      </c>
      <c r="Q38" s="40">
        <f t="shared" si="14"/>
        <v>2.12096332785988</v>
      </c>
      <c r="R38" s="4">
        <f t="shared" si="15"/>
        <v>0.6962157142857106</v>
      </c>
      <c r="S38" s="4">
        <f t="shared" si="16"/>
        <v>43.571</v>
      </c>
      <c r="T38" s="16">
        <f t="shared" si="2"/>
        <v>44.267</v>
      </c>
    </row>
    <row r="39" spans="1:20" ht="12.75">
      <c r="A39" s="4">
        <f t="shared" si="3"/>
        <v>23</v>
      </c>
      <c r="B39" s="4">
        <f t="shared" si="17"/>
        <v>1</v>
      </c>
      <c r="C39" s="4">
        <f t="shared" si="17"/>
        <v>0.013</v>
      </c>
      <c r="D39" s="4">
        <f t="shared" si="0"/>
        <v>0.117</v>
      </c>
      <c r="E39" s="4">
        <f t="shared" si="5"/>
        <v>9.036</v>
      </c>
      <c r="F39" s="15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7">
        <f t="shared" si="9"/>
        <v>24.49207</v>
      </c>
      <c r="L39" s="13">
        <f t="shared" si="10"/>
        <v>0.13</v>
      </c>
      <c r="M39" s="26">
        <f t="shared" si="11"/>
        <v>3.1680492544999996</v>
      </c>
      <c r="N39" s="21">
        <f t="shared" si="12"/>
        <v>0.87</v>
      </c>
      <c r="O39" s="27">
        <f t="shared" si="13"/>
        <v>21.201560395499996</v>
      </c>
      <c r="P39" s="4">
        <f t="shared" si="14"/>
        <v>-0.005</v>
      </c>
      <c r="Q39" s="40">
        <f t="shared" si="14"/>
        <v>2.12096332785988</v>
      </c>
      <c r="R39" s="4">
        <f t="shared" si="15"/>
        <v>0.7029355178571403</v>
      </c>
      <c r="S39" s="4">
        <f t="shared" si="16"/>
        <v>44.267</v>
      </c>
      <c r="T39" s="16">
        <f t="shared" si="2"/>
        <v>44.97</v>
      </c>
    </row>
    <row r="40" spans="1:20" ht="12.75">
      <c r="A40" s="4">
        <f t="shared" si="3"/>
        <v>24</v>
      </c>
      <c r="B40" s="4">
        <f t="shared" si="17"/>
        <v>1</v>
      </c>
      <c r="C40" s="4">
        <f t="shared" si="17"/>
        <v>0.013</v>
      </c>
      <c r="D40" s="4">
        <f t="shared" si="0"/>
        <v>0.119</v>
      </c>
      <c r="E40" s="4">
        <f t="shared" si="5"/>
        <v>9.153</v>
      </c>
      <c r="F40" s="15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7">
        <f t="shared" si="9"/>
        <v>24.881099999999996</v>
      </c>
      <c r="L40" s="13">
        <f t="shared" si="10"/>
        <v>0.13</v>
      </c>
      <c r="M40" s="26">
        <f t="shared" si="11"/>
        <v>3.2183702849999993</v>
      </c>
      <c r="N40" s="21">
        <f t="shared" si="12"/>
        <v>0.87</v>
      </c>
      <c r="O40" s="27">
        <f t="shared" si="13"/>
        <v>21.538324214999996</v>
      </c>
      <c r="P40" s="4">
        <f t="shared" si="14"/>
        <v>-0.005</v>
      </c>
      <c r="Q40" s="40">
        <f t="shared" si="14"/>
        <v>2.12096332785988</v>
      </c>
      <c r="R40" s="4">
        <f t="shared" si="15"/>
        <v>0.7142637113095235</v>
      </c>
      <c r="S40" s="4">
        <f t="shared" si="16"/>
        <v>44.97</v>
      </c>
      <c r="T40" s="16">
        <f t="shared" si="2"/>
        <v>45.684</v>
      </c>
    </row>
    <row r="41" spans="1:20" ht="12.75">
      <c r="A41" s="4">
        <f t="shared" si="3"/>
        <v>25</v>
      </c>
      <c r="B41" s="4">
        <f t="shared" si="17"/>
        <v>1</v>
      </c>
      <c r="C41" s="4">
        <f t="shared" si="17"/>
        <v>0.013</v>
      </c>
      <c r="D41" s="4">
        <f t="shared" si="0"/>
        <v>0.121</v>
      </c>
      <c r="E41" s="4">
        <f t="shared" si="5"/>
        <v>9.272</v>
      </c>
      <c r="F41" s="15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7">
        <f t="shared" si="9"/>
        <v>25.276319999999995</v>
      </c>
      <c r="L41" s="13">
        <f t="shared" si="10"/>
        <v>0.13</v>
      </c>
      <c r="M41" s="26">
        <f t="shared" si="11"/>
        <v>3.2694919919999994</v>
      </c>
      <c r="N41" s="21">
        <f t="shared" si="12"/>
        <v>0.87</v>
      </c>
      <c r="O41" s="27">
        <f t="shared" si="13"/>
        <v>21.880446407999997</v>
      </c>
      <c r="P41" s="4">
        <f t="shared" si="14"/>
        <v>-0.005</v>
      </c>
      <c r="Q41" s="40">
        <f t="shared" si="14"/>
        <v>2.12096332785988</v>
      </c>
      <c r="R41" s="4">
        <f t="shared" si="15"/>
        <v>0.7256286250000035</v>
      </c>
      <c r="S41" s="4">
        <f t="shared" si="16"/>
        <v>45.684</v>
      </c>
      <c r="T41" s="16">
        <f t="shared" si="2"/>
        <v>46.41</v>
      </c>
    </row>
    <row r="42" spans="1:20" ht="12.75">
      <c r="A42" s="4">
        <f t="shared" si="3"/>
        <v>26</v>
      </c>
      <c r="B42" s="4">
        <f t="shared" si="17"/>
        <v>1</v>
      </c>
      <c r="C42" s="4">
        <f t="shared" si="17"/>
        <v>0.013</v>
      </c>
      <c r="D42" s="4">
        <f t="shared" si="0"/>
        <v>0.122</v>
      </c>
      <c r="E42" s="4">
        <f t="shared" si="5"/>
        <v>9.393</v>
      </c>
      <c r="F42" s="15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7">
        <f t="shared" si="9"/>
        <v>25.675249999999995</v>
      </c>
      <c r="L42" s="13">
        <f t="shared" si="10"/>
        <v>0.13</v>
      </c>
      <c r="M42" s="26">
        <f t="shared" si="11"/>
        <v>3.3210935874999996</v>
      </c>
      <c r="N42" s="21">
        <f t="shared" si="12"/>
        <v>0.87</v>
      </c>
      <c r="O42" s="27">
        <f t="shared" si="13"/>
        <v>22.225780162499998</v>
      </c>
      <c r="P42" s="4">
        <f t="shared" si="14"/>
        <v>-0.005</v>
      </c>
      <c r="Q42" s="40">
        <f t="shared" si="14"/>
        <v>2.12096332785988</v>
      </c>
      <c r="R42" s="4">
        <f t="shared" si="15"/>
        <v>0.7324402291666675</v>
      </c>
      <c r="S42" s="4">
        <f t="shared" si="16"/>
        <v>46.41</v>
      </c>
      <c r="T42" s="16">
        <f t="shared" si="2"/>
        <v>47.142</v>
      </c>
    </row>
    <row r="43" spans="1:20" ht="12.75">
      <c r="A43" s="4">
        <f t="shared" si="3"/>
        <v>27</v>
      </c>
      <c r="B43" s="4">
        <f t="shared" si="17"/>
        <v>1</v>
      </c>
      <c r="C43" s="4">
        <f t="shared" si="17"/>
        <v>0.013</v>
      </c>
      <c r="D43" s="4">
        <f t="shared" si="0"/>
        <v>0.124</v>
      </c>
      <c r="E43" s="4">
        <f t="shared" si="5"/>
        <v>9.515</v>
      </c>
      <c r="F43" s="15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7">
        <f t="shared" si="9"/>
        <v>26.080399999999994</v>
      </c>
      <c r="L43" s="13">
        <f t="shared" si="10"/>
        <v>0.13</v>
      </c>
      <c r="M43" s="26">
        <f t="shared" si="11"/>
        <v>3.3734997399999993</v>
      </c>
      <c r="N43" s="21">
        <f t="shared" si="12"/>
        <v>0.87</v>
      </c>
      <c r="O43" s="27">
        <f t="shared" si="13"/>
        <v>22.576498259999994</v>
      </c>
      <c r="P43" s="4">
        <f t="shared" si="14"/>
        <v>-0.005</v>
      </c>
      <c r="Q43" s="40">
        <f t="shared" si="14"/>
        <v>2.12096332785988</v>
      </c>
      <c r="R43" s="4">
        <f t="shared" si="15"/>
        <v>0.7438602232142777</v>
      </c>
      <c r="S43" s="4">
        <f t="shared" si="16"/>
        <v>47.142</v>
      </c>
      <c r="T43" s="16">
        <f t="shared" si="2"/>
        <v>47.886</v>
      </c>
    </row>
    <row r="44" spans="1:20" ht="12.75">
      <c r="A44" s="4">
        <f t="shared" si="3"/>
        <v>28</v>
      </c>
      <c r="B44" s="4">
        <f t="shared" si="17"/>
        <v>1</v>
      </c>
      <c r="C44" s="4">
        <f t="shared" si="17"/>
        <v>0.013</v>
      </c>
      <c r="D44" s="4">
        <f t="shared" si="0"/>
        <v>0.125</v>
      </c>
      <c r="E44" s="4">
        <f t="shared" si="5"/>
        <v>9.639000000000001</v>
      </c>
      <c r="F44" s="15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7">
        <f t="shared" si="9"/>
        <v>26.489289999999993</v>
      </c>
      <c r="L44" s="13">
        <f t="shared" si="10"/>
        <v>0.13</v>
      </c>
      <c r="M44" s="26">
        <f t="shared" si="11"/>
        <v>3.4263896614999996</v>
      </c>
      <c r="N44" s="21">
        <f t="shared" si="12"/>
        <v>0.87</v>
      </c>
      <c r="O44" s="27">
        <f t="shared" si="13"/>
        <v>22.930453888499994</v>
      </c>
      <c r="P44" s="4">
        <f t="shared" si="14"/>
        <v>-0.005</v>
      </c>
      <c r="Q44" s="40">
        <f t="shared" si="14"/>
        <v>2.12096332785988</v>
      </c>
      <c r="R44" s="4">
        <f t="shared" si="15"/>
        <v>0.7507269077380945</v>
      </c>
      <c r="S44" s="4">
        <f t="shared" si="16"/>
        <v>47.886</v>
      </c>
      <c r="T44" s="16">
        <f t="shared" si="2"/>
        <v>48.637</v>
      </c>
    </row>
    <row r="45" spans="1:20" ht="12.75">
      <c r="A45" s="4">
        <f t="shared" si="3"/>
        <v>29</v>
      </c>
      <c r="B45" s="4">
        <f t="shared" si="17"/>
        <v>1</v>
      </c>
      <c r="C45" s="4">
        <f t="shared" si="17"/>
        <v>0.013</v>
      </c>
      <c r="D45" s="4">
        <f t="shared" si="0"/>
        <v>0.127</v>
      </c>
      <c r="E45" s="4">
        <f t="shared" si="5"/>
        <v>9.764000000000001</v>
      </c>
      <c r="F45" s="15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7">
        <f t="shared" si="9"/>
        <v>26.904429999999994</v>
      </c>
      <c r="L45" s="13">
        <f t="shared" si="10"/>
        <v>0.13</v>
      </c>
      <c r="M45" s="26">
        <f t="shared" si="11"/>
        <v>3.4800880204999993</v>
      </c>
      <c r="N45" s="21">
        <f t="shared" si="12"/>
        <v>0.87</v>
      </c>
      <c r="O45" s="27">
        <f t="shared" si="13"/>
        <v>23.289819829499997</v>
      </c>
      <c r="P45" s="4">
        <f t="shared" si="14"/>
        <v>-0.005</v>
      </c>
      <c r="Q45" s="40">
        <f t="shared" si="14"/>
        <v>2.12096332785988</v>
      </c>
      <c r="R45" s="4">
        <f t="shared" si="15"/>
        <v>0.7622019821428649</v>
      </c>
      <c r="S45" s="4">
        <f t="shared" si="16"/>
        <v>48.637</v>
      </c>
      <c r="T45" s="16">
        <f t="shared" si="2"/>
        <v>49.399</v>
      </c>
    </row>
    <row r="46" spans="1:20" ht="12.75">
      <c r="A46" s="4">
        <f t="shared" si="3"/>
        <v>30</v>
      </c>
      <c r="B46" s="4">
        <f t="shared" si="17"/>
        <v>1</v>
      </c>
      <c r="C46" s="4">
        <f t="shared" si="17"/>
        <v>0.013</v>
      </c>
      <c r="D46" s="4">
        <f t="shared" si="0"/>
        <v>0.129</v>
      </c>
      <c r="E46" s="4">
        <f t="shared" si="5"/>
        <v>9.891000000000002</v>
      </c>
      <c r="F46" s="15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7">
        <f t="shared" si="9"/>
        <v>27.325839999999996</v>
      </c>
      <c r="L46" s="13">
        <f t="shared" si="10"/>
        <v>0.13</v>
      </c>
      <c r="M46" s="26">
        <f t="shared" si="11"/>
        <v>3.534597404</v>
      </c>
      <c r="N46" s="21">
        <f t="shared" si="12"/>
        <v>0.87</v>
      </c>
      <c r="O46" s="27">
        <f t="shared" si="13"/>
        <v>23.654613395999995</v>
      </c>
      <c r="P46" s="4">
        <f t="shared" si="14"/>
        <v>-0.005</v>
      </c>
      <c r="Q46" s="40">
        <f t="shared" si="14"/>
        <v>2.12096332785988</v>
      </c>
      <c r="R46" s="4">
        <f t="shared" si="15"/>
        <v>0.7737137767857095</v>
      </c>
      <c r="S46" s="4">
        <f t="shared" si="16"/>
        <v>49.399</v>
      </c>
      <c r="T46" s="16">
        <f t="shared" si="2"/>
        <v>50.173</v>
      </c>
    </row>
    <row r="47" spans="1:20" ht="12.75">
      <c r="A47" s="4">
        <f t="shared" si="3"/>
        <v>31</v>
      </c>
      <c r="B47" s="4">
        <f t="shared" si="17"/>
        <v>1</v>
      </c>
      <c r="C47" s="4">
        <f t="shared" si="17"/>
        <v>0.013</v>
      </c>
      <c r="D47" s="4">
        <f t="shared" si="0"/>
        <v>0.13</v>
      </c>
      <c r="E47" s="4">
        <f t="shared" si="5"/>
        <v>10.020000000000001</v>
      </c>
      <c r="F47" s="15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7">
        <f t="shared" si="9"/>
        <v>27.751039999999996</v>
      </c>
      <c r="L47" s="13">
        <f t="shared" si="10"/>
        <v>0.13</v>
      </c>
      <c r="M47" s="26">
        <f t="shared" si="11"/>
        <v>3.5895970239999997</v>
      </c>
      <c r="N47" s="21">
        <f t="shared" si="12"/>
        <v>0.87</v>
      </c>
      <c r="O47" s="27">
        <f t="shared" si="13"/>
        <v>24.022687775999998</v>
      </c>
      <c r="P47" s="4">
        <f t="shared" si="14"/>
        <v>-0.005</v>
      </c>
      <c r="Q47" s="40">
        <f t="shared" si="14"/>
        <v>2.12096332785988</v>
      </c>
      <c r="R47" s="4">
        <f t="shared" si="15"/>
        <v>0.7806722619047685</v>
      </c>
      <c r="S47" s="4">
        <f t="shared" si="16"/>
        <v>50.173</v>
      </c>
      <c r="T47" s="16">
        <f t="shared" si="2"/>
        <v>50.954</v>
      </c>
    </row>
    <row r="48" spans="1:20" ht="12.75">
      <c r="A48" s="4">
        <f t="shared" si="3"/>
        <v>32</v>
      </c>
      <c r="B48" s="4">
        <f t="shared" si="17"/>
        <v>1</v>
      </c>
      <c r="C48" s="4">
        <f t="shared" si="17"/>
        <v>0.013</v>
      </c>
      <c r="D48" s="4">
        <f t="shared" si="0"/>
        <v>0.132</v>
      </c>
      <c r="E48" s="4">
        <f t="shared" si="5"/>
        <v>10.150000000000002</v>
      </c>
      <c r="F48" s="15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7">
        <f t="shared" si="9"/>
        <v>28.182539999999996</v>
      </c>
      <c r="L48" s="13">
        <f t="shared" si="10"/>
        <v>0.13</v>
      </c>
      <c r="M48" s="26">
        <f t="shared" si="11"/>
        <v>3.6454115489999994</v>
      </c>
      <c r="N48" s="21">
        <f t="shared" si="12"/>
        <v>0.87</v>
      </c>
      <c r="O48" s="27">
        <f t="shared" si="13"/>
        <v>24.396215750999996</v>
      </c>
      <c r="P48" s="4">
        <f t="shared" si="14"/>
        <v>-0.005</v>
      </c>
      <c r="Q48" s="40">
        <f t="shared" si="14"/>
        <v>2.12096332785988</v>
      </c>
      <c r="R48" s="4">
        <f t="shared" si="15"/>
        <v>0.7922391369047582</v>
      </c>
      <c r="S48" s="4">
        <f t="shared" si="16"/>
        <v>50.954</v>
      </c>
      <c r="T48" s="16">
        <f t="shared" si="2"/>
        <v>51.746</v>
      </c>
    </row>
    <row r="49" spans="1:20" ht="12.75">
      <c r="A49" s="4">
        <f t="shared" si="3"/>
        <v>33</v>
      </c>
      <c r="B49" s="4">
        <f t="shared" si="17"/>
        <v>1</v>
      </c>
      <c r="C49" s="4">
        <f t="shared" si="17"/>
        <v>0.013</v>
      </c>
      <c r="D49" s="4">
        <f t="shared" si="0"/>
        <v>0.134</v>
      </c>
      <c r="E49" s="4">
        <f t="shared" si="5"/>
        <v>10.282000000000002</v>
      </c>
      <c r="F49" s="15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7">
        <f t="shared" si="9"/>
        <v>28.620359999999994</v>
      </c>
      <c r="L49" s="13">
        <f t="shared" si="10"/>
        <v>0.13</v>
      </c>
      <c r="M49" s="26">
        <f t="shared" si="11"/>
        <v>3.7020435659999995</v>
      </c>
      <c r="N49" s="21">
        <f t="shared" si="12"/>
        <v>0.87</v>
      </c>
      <c r="O49" s="27">
        <f t="shared" si="13"/>
        <v>24.775214633999994</v>
      </c>
      <c r="P49" s="4">
        <f t="shared" si="14"/>
        <v>-0.005</v>
      </c>
      <c r="Q49" s="40">
        <f t="shared" si="14"/>
        <v>2.12096332785988</v>
      </c>
      <c r="R49" s="4">
        <f t="shared" si="15"/>
        <v>0.8038427321428524</v>
      </c>
      <c r="S49" s="4">
        <f t="shared" si="16"/>
        <v>51.746</v>
      </c>
      <c r="T49" s="16">
        <f t="shared" si="2"/>
        <v>52.55</v>
      </c>
    </row>
    <row r="50" spans="1:20" ht="12.75">
      <c r="A50" s="4">
        <f t="shared" si="3"/>
        <v>34</v>
      </c>
      <c r="B50" s="4">
        <f aca="true" t="shared" si="18" ref="B50:C56">B49</f>
        <v>1</v>
      </c>
      <c r="C50" s="4">
        <f t="shared" si="18"/>
        <v>0.013</v>
      </c>
      <c r="D50" s="4">
        <f t="shared" si="0"/>
        <v>0.135</v>
      </c>
      <c r="E50" s="4">
        <f t="shared" si="5"/>
        <v>10.416000000000002</v>
      </c>
      <c r="F50" s="15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7">
        <f t="shared" si="9"/>
        <v>29.062019999999993</v>
      </c>
      <c r="L50" s="13">
        <f t="shared" si="10"/>
        <v>0.13</v>
      </c>
      <c r="M50" s="26">
        <f t="shared" si="11"/>
        <v>3.7591722869999993</v>
      </c>
      <c r="N50" s="21">
        <f t="shared" si="12"/>
        <v>0.87</v>
      </c>
      <c r="O50" s="27">
        <f t="shared" si="13"/>
        <v>25.157537612999995</v>
      </c>
      <c r="P50" s="4">
        <f t="shared" si="14"/>
        <v>-0.005</v>
      </c>
      <c r="Q50" s="40">
        <f t="shared" si="14"/>
        <v>2.12096332785988</v>
      </c>
      <c r="R50" s="4">
        <f t="shared" si="15"/>
        <v>0.8108930178571458</v>
      </c>
      <c r="S50" s="4">
        <f t="shared" si="16"/>
        <v>52.55</v>
      </c>
      <c r="T50" s="16">
        <f t="shared" si="2"/>
        <v>53.361</v>
      </c>
    </row>
    <row r="51" spans="1:20" ht="12.75">
      <c r="A51" s="4">
        <f t="shared" si="3"/>
        <v>35</v>
      </c>
      <c r="B51" s="4">
        <f t="shared" si="18"/>
        <v>1</v>
      </c>
      <c r="C51" s="4">
        <f t="shared" si="18"/>
        <v>0.013</v>
      </c>
      <c r="D51" s="4">
        <f t="shared" si="0"/>
        <v>0.137</v>
      </c>
      <c r="E51" s="4">
        <f t="shared" si="5"/>
        <v>10.551000000000002</v>
      </c>
      <c r="F51" s="15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7">
        <f t="shared" si="9"/>
        <v>29.510029999999993</v>
      </c>
      <c r="L51" s="13">
        <f t="shared" si="10"/>
        <v>0.13</v>
      </c>
      <c r="M51" s="26">
        <f t="shared" si="11"/>
        <v>3.8171223804999994</v>
      </c>
      <c r="N51" s="21">
        <f t="shared" si="12"/>
        <v>0.87</v>
      </c>
      <c r="O51" s="27">
        <f t="shared" si="13"/>
        <v>25.545357469499994</v>
      </c>
      <c r="P51" s="4">
        <f t="shared" si="14"/>
        <v>-0.005</v>
      </c>
      <c r="Q51" s="40">
        <f t="shared" si="14"/>
        <v>2.12096332785988</v>
      </c>
      <c r="R51" s="4">
        <f t="shared" si="15"/>
        <v>0.8225516934523777</v>
      </c>
      <c r="S51" s="4">
        <f t="shared" si="16"/>
        <v>53.361</v>
      </c>
      <c r="T51" s="16">
        <f t="shared" si="2"/>
        <v>54.184</v>
      </c>
    </row>
    <row r="52" spans="1:20" ht="12.75">
      <c r="A52" s="4">
        <f t="shared" si="3"/>
        <v>36</v>
      </c>
      <c r="B52" s="4">
        <f t="shared" si="18"/>
        <v>1</v>
      </c>
      <c r="C52" s="4">
        <f t="shared" si="18"/>
        <v>0.013</v>
      </c>
      <c r="D52" s="4">
        <f t="shared" si="0"/>
        <v>0.139</v>
      </c>
      <c r="E52" s="4">
        <f t="shared" si="5"/>
        <v>10.688000000000002</v>
      </c>
      <c r="F52" s="15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7">
        <f t="shared" si="9"/>
        <v>29.964409999999994</v>
      </c>
      <c r="L52" s="13">
        <f t="shared" si="10"/>
        <v>0.13</v>
      </c>
      <c r="M52" s="26">
        <f t="shared" si="11"/>
        <v>3.8758964334999995</v>
      </c>
      <c r="N52" s="21">
        <f t="shared" si="12"/>
        <v>0.87</v>
      </c>
      <c r="O52" s="27">
        <f t="shared" si="13"/>
        <v>25.938691516499993</v>
      </c>
      <c r="P52" s="4">
        <f t="shared" si="14"/>
        <v>-0.005</v>
      </c>
      <c r="Q52" s="40">
        <f t="shared" si="14"/>
        <v>2.12096332785988</v>
      </c>
      <c r="R52" s="4">
        <f t="shared" si="15"/>
        <v>0.8342470892857139</v>
      </c>
      <c r="S52" s="4">
        <f t="shared" si="16"/>
        <v>54.184</v>
      </c>
      <c r="T52" s="16">
        <f t="shared" si="2"/>
        <v>55.018</v>
      </c>
    </row>
    <row r="53" spans="1:20" ht="12.75">
      <c r="A53" s="4">
        <f t="shared" si="3"/>
        <v>37</v>
      </c>
      <c r="B53" s="4">
        <f t="shared" si="18"/>
        <v>1</v>
      </c>
      <c r="C53" s="4">
        <f t="shared" si="18"/>
        <v>0.013</v>
      </c>
      <c r="D53" s="4">
        <f t="shared" si="0"/>
        <v>0.141</v>
      </c>
      <c r="E53" s="4">
        <f t="shared" si="5"/>
        <v>10.827000000000002</v>
      </c>
      <c r="F53" s="15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7">
        <f t="shared" si="9"/>
        <v>30.425179999999994</v>
      </c>
      <c r="L53" s="13">
        <f t="shared" si="10"/>
        <v>0.13</v>
      </c>
      <c r="M53" s="26">
        <f t="shared" si="11"/>
        <v>3.9354970329999994</v>
      </c>
      <c r="N53" s="21">
        <f t="shared" si="12"/>
        <v>0.87</v>
      </c>
      <c r="O53" s="27">
        <f t="shared" si="13"/>
        <v>26.33755706699999</v>
      </c>
      <c r="P53" s="4">
        <f t="shared" si="14"/>
        <v>-0.005</v>
      </c>
      <c r="Q53" s="40">
        <f t="shared" si="14"/>
        <v>2.12096332785988</v>
      </c>
      <c r="R53" s="4">
        <f t="shared" si="15"/>
        <v>0.8459792053571393</v>
      </c>
      <c r="S53" s="4">
        <f t="shared" si="16"/>
        <v>55.018</v>
      </c>
      <c r="T53" s="16">
        <f t="shared" si="2"/>
        <v>55.864</v>
      </c>
    </row>
    <row r="54" spans="1:20" ht="12.75">
      <c r="A54" s="4">
        <f t="shared" si="3"/>
        <v>38</v>
      </c>
      <c r="B54" s="4">
        <f t="shared" si="18"/>
        <v>1</v>
      </c>
      <c r="C54" s="4">
        <f t="shared" si="18"/>
        <v>0.013</v>
      </c>
      <c r="D54" s="4">
        <f t="shared" si="0"/>
        <v>0.143</v>
      </c>
      <c r="E54" s="4">
        <f t="shared" si="5"/>
        <v>10.968000000000002</v>
      </c>
      <c r="F54" s="15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7">
        <f t="shared" si="9"/>
        <v>30.892359999999993</v>
      </c>
      <c r="L54" s="13">
        <f t="shared" si="10"/>
        <v>0.13</v>
      </c>
      <c r="M54" s="26">
        <f t="shared" si="11"/>
        <v>3.9959267659999997</v>
      </c>
      <c r="N54" s="21">
        <f t="shared" si="12"/>
        <v>0.87</v>
      </c>
      <c r="O54" s="27">
        <f t="shared" si="13"/>
        <v>26.741971433999993</v>
      </c>
      <c r="P54" s="4">
        <f t="shared" si="14"/>
        <v>-0.005</v>
      </c>
      <c r="Q54" s="40">
        <f t="shared" si="14"/>
        <v>2.12096332785988</v>
      </c>
      <c r="R54" s="4">
        <f t="shared" si="15"/>
        <v>0.8577480416666691</v>
      </c>
      <c r="S54" s="4">
        <f t="shared" si="16"/>
        <v>55.864</v>
      </c>
      <c r="T54" s="16">
        <f t="shared" si="2"/>
        <v>56.722</v>
      </c>
    </row>
    <row r="55" spans="1:20" ht="12.75">
      <c r="A55" s="4">
        <f t="shared" si="3"/>
        <v>39</v>
      </c>
      <c r="B55" s="4">
        <f t="shared" si="18"/>
        <v>1</v>
      </c>
      <c r="C55" s="4">
        <f t="shared" si="18"/>
        <v>0.013</v>
      </c>
      <c r="D55" s="4">
        <f t="shared" si="0"/>
        <v>0.144</v>
      </c>
      <c r="E55" s="4">
        <f t="shared" si="5"/>
        <v>11.111000000000002</v>
      </c>
      <c r="F55" s="15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7">
        <f t="shared" si="9"/>
        <v>31.363469999999992</v>
      </c>
      <c r="L55" s="13">
        <f t="shared" si="10"/>
        <v>0.13</v>
      </c>
      <c r="M55" s="26">
        <f t="shared" si="11"/>
        <v>4.056864844499999</v>
      </c>
      <c r="N55" s="21">
        <f t="shared" si="12"/>
        <v>0.87</v>
      </c>
      <c r="O55" s="27">
        <f t="shared" si="13"/>
        <v>27.149787805499994</v>
      </c>
      <c r="P55" s="4">
        <f t="shared" si="14"/>
        <v>-0.005</v>
      </c>
      <c r="Q55" s="40">
        <f t="shared" si="14"/>
        <v>2.12096332785988</v>
      </c>
      <c r="R55" s="4">
        <f t="shared" si="15"/>
        <v>0.8649635684523831</v>
      </c>
      <c r="S55" s="4">
        <f t="shared" si="16"/>
        <v>56.722</v>
      </c>
      <c r="T55" s="16">
        <f t="shared" si="2"/>
        <v>57.587</v>
      </c>
    </row>
    <row r="56" spans="1:20" ht="12.75">
      <c r="A56" s="4">
        <f t="shared" si="3"/>
        <v>40</v>
      </c>
      <c r="B56" s="4">
        <f t="shared" si="18"/>
        <v>1</v>
      </c>
      <c r="C56" s="4">
        <f t="shared" si="18"/>
        <v>0.013</v>
      </c>
      <c r="D56" s="4">
        <f t="shared" si="0"/>
        <v>0.146</v>
      </c>
      <c r="E56" s="4">
        <f t="shared" si="5"/>
        <v>11.255000000000003</v>
      </c>
      <c r="F56" s="15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7">
        <f t="shared" si="9"/>
        <v>31.841019999999993</v>
      </c>
      <c r="L56" s="13">
        <f t="shared" si="10"/>
        <v>0.13</v>
      </c>
      <c r="M56" s="26">
        <f t="shared" si="11"/>
        <v>4.118635937</v>
      </c>
      <c r="N56" s="21">
        <f t="shared" si="12"/>
        <v>0.87</v>
      </c>
      <c r="O56" s="27">
        <f t="shared" si="13"/>
        <v>27.56317896299999</v>
      </c>
      <c r="P56" s="4">
        <f t="shared" si="14"/>
        <v>-0.005</v>
      </c>
      <c r="Q56" s="40">
        <f t="shared" si="14"/>
        <v>2.12096332785988</v>
      </c>
      <c r="R56" s="4">
        <f t="shared" si="15"/>
        <v>0.876787485119043</v>
      </c>
      <c r="S56" s="4">
        <f t="shared" si="16"/>
        <v>57.587</v>
      </c>
      <c r="T56" s="16">
        <f t="shared" si="2"/>
        <v>58.464</v>
      </c>
    </row>
    <row r="57" spans="12:15" ht="12.75">
      <c r="L57" s="22"/>
      <c r="M57" s="25"/>
      <c r="N57" s="22"/>
      <c r="O57" s="22"/>
    </row>
    <row r="58" spans="12:15" ht="12.75">
      <c r="L58" s="22"/>
      <c r="M58" s="25"/>
      <c r="N58" s="22"/>
      <c r="O58" s="22"/>
    </row>
    <row r="59" spans="12:15" ht="12.75">
      <c r="L59" s="22"/>
      <c r="M59" s="25"/>
      <c r="N59" s="22"/>
      <c r="O59" s="22"/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Tönne</cp:lastModifiedBy>
  <dcterms:created xsi:type="dcterms:W3CDTF">2009-11-27T15:52:40Z</dcterms:created>
  <dcterms:modified xsi:type="dcterms:W3CDTF">2012-02-24T17:57:01Z</dcterms:modified>
  <cp:category/>
  <cp:version/>
  <cp:contentType/>
  <cp:contentStatus/>
</cp:coreProperties>
</file>